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0"/>
  </bookViews>
  <sheets>
    <sheet name="PL-3Q" sheetId="1" r:id="rId1"/>
    <sheet name="BS-3Q" sheetId="2" r:id="rId2"/>
    <sheet name="CF-3Q" sheetId="3" r:id="rId3"/>
    <sheet name="Equity-3Q" sheetId="4" r:id="rId4"/>
  </sheets>
  <definedNames>
    <definedName name="_xlnm.Print_Area" localSheetId="1">'BS-3Q'!$A$1:$D$61</definedName>
    <definedName name="_xlnm.Print_Area" localSheetId="3">'Equity-3Q'!$A$1:$P$49</definedName>
    <definedName name="_xlnm.Print_Area" localSheetId="0">'PL-3Q'!$A$1:$H$55</definedName>
  </definedNames>
  <calcPr fullCalcOnLoad="1"/>
</workbook>
</file>

<file path=xl/sharedStrings.xml><?xml version="1.0" encoding="utf-8"?>
<sst xmlns="http://schemas.openxmlformats.org/spreadsheetml/2006/main" count="138" uniqueCount="108">
  <si>
    <t>Taxation</t>
  </si>
  <si>
    <t>Revenue</t>
  </si>
  <si>
    <t>Reserves</t>
  </si>
  <si>
    <t>Reserve</t>
  </si>
  <si>
    <t>Total</t>
  </si>
  <si>
    <t>Current</t>
  </si>
  <si>
    <t>Cumulative</t>
  </si>
  <si>
    <t>to date</t>
  </si>
  <si>
    <t>Comparative</t>
  </si>
  <si>
    <t>Quarter Ended</t>
  </si>
  <si>
    <t xml:space="preserve">Quarter Ended </t>
  </si>
  <si>
    <t>(RM '000)</t>
  </si>
  <si>
    <t>Earnings per share - Basic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</si>
  <si>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</si>
  <si>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</si>
  <si>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</si>
  <si>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</si>
  <si>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</si>
  <si>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</si>
  <si>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Minority interests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</si>
  <si>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</si>
  <si>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</si>
  <si>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</si>
  <si>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</si>
  <si>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</si>
  <si>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</si>
  <si>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</si>
  <si>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Other investments</t>
  </si>
  <si>
    <t>Current assets</t>
  </si>
  <si>
    <t>Current liabilities</t>
  </si>
  <si>
    <t>Share capital</t>
  </si>
  <si>
    <t>Minority shareholders' interests</t>
  </si>
  <si>
    <t xml:space="preserve">Borrowings </t>
  </si>
  <si>
    <t>Retirement benefits</t>
  </si>
  <si>
    <t>Inventories</t>
  </si>
  <si>
    <t>Cash &amp; cash equivalents</t>
  </si>
  <si>
    <t>Borrowings</t>
  </si>
  <si>
    <t>Effect of adopting MASB 29</t>
  </si>
  <si>
    <t>Net increase/(decrease) in cash &amp; cash equivalents</t>
  </si>
  <si>
    <t>Cash &amp; cash equivalents at beginning of financial period</t>
  </si>
  <si>
    <t>Cash &amp; cash equivalents at end of financial period</t>
  </si>
  <si>
    <t>Dividend payable</t>
  </si>
  <si>
    <t xml:space="preserve">                               - Diluted (sen)</t>
  </si>
  <si>
    <t>Attributable to:</t>
  </si>
  <si>
    <t>Earnings per share:</t>
  </si>
  <si>
    <t>2006</t>
  </si>
  <si>
    <t>Prepaid lease payments</t>
  </si>
  <si>
    <t>Total Equity</t>
  </si>
  <si>
    <t>Non-current liabilities</t>
  </si>
  <si>
    <t>Deferred taxation</t>
  </si>
  <si>
    <t xml:space="preserve">Minority </t>
  </si>
  <si>
    <t>Interest</t>
  </si>
  <si>
    <t>Equity</t>
  </si>
  <si>
    <t>ASSETS</t>
  </si>
  <si>
    <t>TOTAL ASSETS</t>
  </si>
  <si>
    <t>EQUITY AND LIABILITIES</t>
  </si>
  <si>
    <t>Total liabilities</t>
  </si>
  <si>
    <t>TOTAL EQUITY AND LIABILITIES</t>
  </si>
  <si>
    <t>Balance at 31 December 2006</t>
  </si>
  <si>
    <t>Receivables, deposits and prepayments</t>
  </si>
  <si>
    <t>Payables and accrued expenses</t>
  </si>
  <si>
    <t>Current tax assets</t>
  </si>
  <si>
    <t>2007</t>
  </si>
  <si>
    <t>Balance at 1 January 2006</t>
  </si>
  <si>
    <t>Balance at 1 January 2007</t>
  </si>
  <si>
    <t>Revaluation of property</t>
  </si>
  <si>
    <t>UNAUDITED CONDENSED CONSOLIDATED INCOME STATEMENT</t>
  </si>
  <si>
    <t xml:space="preserve">Share of profits of </t>
  </si>
  <si>
    <t>associated company</t>
  </si>
  <si>
    <t>Profit before tax</t>
  </si>
  <si>
    <t>Tax expense</t>
  </si>
  <si>
    <t xml:space="preserve">Profit for the period </t>
  </si>
  <si>
    <t>Equity holders of the Company</t>
  </si>
  <si>
    <t>with notes to the audited financial statements for the year ended 31 December 2006)</t>
  </si>
  <si>
    <t xml:space="preserve">(The Unaudited Condensed Consolidated Income Statement should be read in conjunction </t>
  </si>
  <si>
    <t>UNAUDITED CONDENSED CONSOLIDATED BALANCE SHEET</t>
  </si>
  <si>
    <t>Investments in an associate</t>
  </si>
  <si>
    <t>Total non-current assets</t>
  </si>
  <si>
    <t>Total current assets</t>
  </si>
  <si>
    <t>Equity attributable to the equity holders of the Company</t>
  </si>
  <si>
    <t>Total equity attributable to the equity holders of the Company</t>
  </si>
  <si>
    <t>Total non-current liabilities</t>
  </si>
  <si>
    <t>Total current liabilities</t>
  </si>
  <si>
    <t>UNAUDITED CONDENSED CONSOLIDATED CASH FLOW STATEMENT</t>
  </si>
  <si>
    <t>Attributable to Equity Holders of the Company</t>
  </si>
  <si>
    <t>UNAUDITED CONDENSED CONSOLIDATED STATEMENT OF CHANGES IN EQUITY</t>
  </si>
  <si>
    <t>Net cash generated from operating activities</t>
  </si>
  <si>
    <t>Net cash generated from /(used in)  investing activities</t>
  </si>
  <si>
    <t>Dividends paid</t>
  </si>
  <si>
    <t>Premium</t>
  </si>
  <si>
    <t>Revaluation</t>
  </si>
  <si>
    <t>Distributable</t>
  </si>
  <si>
    <t>Non-Distributable</t>
  </si>
  <si>
    <t>Shares issued</t>
  </si>
  <si>
    <t>Net Profit for the period</t>
  </si>
  <si>
    <t>(The Unaudited Condensed Consolidated Income Statement should be read in conjunction with notes to the audited financial statements</t>
  </si>
  <si>
    <t xml:space="preserve">  for the year ended 31 December 2006)</t>
  </si>
  <si>
    <t>FOR THE QUARTER ENDED 30 SEPTEMBER 2007</t>
  </si>
  <si>
    <t>30 Sept</t>
  </si>
  <si>
    <t>9-months</t>
  </si>
  <si>
    <t>AS AT 30 SEPTEMBER 2007</t>
  </si>
  <si>
    <t>FOR THE PERIOD ENDED 30 SEPTEMBER 2007</t>
  </si>
  <si>
    <t>9 months ended</t>
  </si>
  <si>
    <t>FOR THE PERIOD ENDED 30 SEPTEMBER  2007</t>
  </si>
  <si>
    <t>Balance at 30 September 2007</t>
  </si>
  <si>
    <t>Expenses incurred for bonus issue</t>
  </si>
  <si>
    <t>30 September</t>
  </si>
  <si>
    <t>Net cash used in  financing activities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</si>
</sst>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/d"/>
    <numFmt numFmtId="180" formatCode="mm/dd/yy"/>
    <numFmt numFmtId="181" formatCode="0.00_);\(0.00\)"/>
    <numFmt numFmtId="182" formatCode="0.0_);\(0.0\)"/>
    <numFmt numFmtId="183" formatCode="0_);\(0\)"/>
    <numFmt numFmtId="184" formatCode="#,##0.0"/>
    <numFmt numFmtId="185" formatCode="_(* #,##0.000_);_(* \(#,##0.000\);_(* &quot;-&quot;??_);_(@_)"/>
    <numFmt numFmtId="186" formatCode="_(* #,##0.0000_);_(* \(#,##0.0000\);_(* &quot;-&quot;??_);_(@_)"/>
    <numFmt numFmtId="187" formatCode="#,##0.0_);\(#,##0.0\)"/>
    <numFmt numFmtId="188" formatCode="[$-409]dddd\,\ mmmm\ dd\,\ yyyy"/>
    <numFmt numFmtId="189" formatCode="[$-409]d\-mmm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71" fontId="7" fillId="0" borderId="0" xfId="15" applyNumberFormat="1" applyFont="1" applyBorder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15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71" fontId="4" fillId="0" borderId="0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1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1" fontId="7" fillId="0" borderId="4" xfId="15" applyNumberFormat="1" applyFont="1" applyFill="1" applyBorder="1" applyAlignment="1">
      <alignment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right"/>
    </xf>
    <xf numFmtId="0" fontId="4" fillId="0" borderId="0" xfId="0" applyFont="1" applyAlignment="1">
      <alignment/>
    </xf>
    <xf numFmtId="189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71" fontId="13" fillId="0" borderId="0" xfId="15" applyNumberFormat="1" applyFont="1" applyAlignment="1">
      <alignment/>
    </xf>
    <xf numFmtId="171" fontId="13" fillId="0" borderId="0" xfId="15" applyNumberFormat="1" applyFont="1" applyBorder="1" applyAlignment="1">
      <alignment/>
    </xf>
    <xf numFmtId="171" fontId="13" fillId="0" borderId="1" xfId="15" applyNumberFormat="1" applyFont="1" applyBorder="1" applyAlignment="1">
      <alignment/>
    </xf>
    <xf numFmtId="0" fontId="13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114300</xdr:rowOff>
    </xdr:from>
    <xdr:to>
      <xdr:col>3</xdr:col>
      <xdr:colOff>295275</xdr:colOff>
      <xdr:row>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2371725" y="16954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4</xdr:row>
      <xdr:rowOff>104775</xdr:rowOff>
    </xdr:from>
    <xdr:to>
      <xdr:col>11</xdr:col>
      <xdr:colOff>695325</xdr:colOff>
      <xdr:row>4</xdr:row>
      <xdr:rowOff>104775</xdr:rowOff>
    </xdr:to>
    <xdr:sp>
      <xdr:nvSpPr>
        <xdr:cNvPr id="2" name="Line 7"/>
        <xdr:cNvSpPr>
          <a:spLocks/>
        </xdr:cNvSpPr>
      </xdr:nvSpPr>
      <xdr:spPr>
        <a:xfrm>
          <a:off x="6543675" y="16859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76200</xdr:rowOff>
    </xdr:from>
    <xdr:to>
      <xdr:col>3</xdr:col>
      <xdr:colOff>285750</xdr:colOff>
      <xdr:row>5</xdr:row>
      <xdr:rowOff>76200</xdr:rowOff>
    </xdr:to>
    <xdr:sp>
      <xdr:nvSpPr>
        <xdr:cNvPr id="3" name="Line 8"/>
        <xdr:cNvSpPr>
          <a:spLocks/>
        </xdr:cNvSpPr>
      </xdr:nvSpPr>
      <xdr:spPr>
        <a:xfrm>
          <a:off x="2362200" y="18573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5</xdr:row>
      <xdr:rowOff>85725</xdr:rowOff>
    </xdr:from>
    <xdr:to>
      <xdr:col>7</xdr:col>
      <xdr:colOff>723900</xdr:colOff>
      <xdr:row>5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800600" y="1866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tabSelected="1" workbookViewId="0" topLeftCell="A8">
      <pane xSplit="1" ySplit="4" topLeftCell="B24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B49" sqref="B49"/>
    </sheetView>
  </sheetViews>
  <sheetFormatPr defaultColWidth="9.140625" defaultRowHeight="12.75"/>
  <cols>
    <col min="1" max="1" width="31.28125" style="18" customWidth="1"/>
    <col min="2" max="2" width="14.7109375" style="18" customWidth="1"/>
    <col min="3" max="3" width="1.7109375" style="18" customWidth="1"/>
    <col min="4" max="4" width="14.7109375" style="18" customWidth="1"/>
    <col min="5" max="5" width="1.7109375" style="18" customWidth="1"/>
    <col min="6" max="6" width="13.7109375" style="18" customWidth="1"/>
    <col min="7" max="7" width="1.7109375" style="18" customWidth="1"/>
    <col min="8" max="8" width="13.7109375" style="18" customWidth="1"/>
    <col min="9" max="9" width="7.28125" style="18" customWidth="1"/>
    <col min="10" max="14" width="14.00390625" style="18" customWidth="1"/>
    <col min="15" max="16384" width="31.8515625" style="18" customWidth="1"/>
  </cols>
  <sheetData>
    <row r="4" ht="15">
      <c r="A4" s="49" t="s">
        <v>66</v>
      </c>
    </row>
    <row r="5" ht="15">
      <c r="A5" s="16" t="s">
        <v>97</v>
      </c>
    </row>
    <row r="6" ht="15">
      <c r="A6" s="17"/>
    </row>
    <row r="8" spans="2:8" ht="14.25">
      <c r="B8" s="19">
        <v>2007</v>
      </c>
      <c r="C8" s="19"/>
      <c r="D8" s="19">
        <v>2006</v>
      </c>
      <c r="E8" s="19"/>
      <c r="F8" s="19">
        <v>2007</v>
      </c>
      <c r="G8" s="19"/>
      <c r="H8" s="19">
        <v>2006</v>
      </c>
    </row>
    <row r="9" spans="2:8" ht="14.25">
      <c r="B9" s="19" t="s">
        <v>5</v>
      </c>
      <c r="C9" s="19"/>
      <c r="D9" s="19" t="s">
        <v>8</v>
      </c>
      <c r="E9" s="19"/>
      <c r="F9" s="19" t="s">
        <v>99</v>
      </c>
      <c r="G9" s="19"/>
      <c r="H9" s="19" t="str">
        <f>F9</f>
        <v>9-months</v>
      </c>
    </row>
    <row r="10" spans="2:8" ht="14.25">
      <c r="B10" s="19" t="s">
        <v>9</v>
      </c>
      <c r="C10" s="19"/>
      <c r="D10" s="19" t="s">
        <v>10</v>
      </c>
      <c r="E10" s="19"/>
      <c r="F10" s="19" t="s">
        <v>6</v>
      </c>
      <c r="G10" s="19"/>
      <c r="H10" s="19" t="s">
        <v>6</v>
      </c>
    </row>
    <row r="11" spans="2:8" ht="14.25">
      <c r="B11" s="54" t="s">
        <v>98</v>
      </c>
      <c r="C11" s="20"/>
      <c r="D11" s="20" t="str">
        <f>B11</f>
        <v>30 Sept</v>
      </c>
      <c r="E11" s="20"/>
      <c r="F11" s="21" t="s">
        <v>7</v>
      </c>
      <c r="G11" s="20"/>
      <c r="H11" s="21" t="s">
        <v>7</v>
      </c>
    </row>
    <row r="12" spans="2:8" ht="14.25">
      <c r="B12" s="22" t="s">
        <v>11</v>
      </c>
      <c r="C12" s="23"/>
      <c r="D12" s="22" t="s">
        <v>11</v>
      </c>
      <c r="E12" s="23"/>
      <c r="F12" s="22" t="s">
        <v>11</v>
      </c>
      <c r="G12" s="23"/>
      <c r="H12" s="22" t="s">
        <v>11</v>
      </c>
    </row>
    <row r="13" spans="2:8" ht="14.25">
      <c r="B13" s="21"/>
      <c r="C13" s="21"/>
      <c r="D13" s="21"/>
      <c r="E13" s="21"/>
      <c r="F13" s="21"/>
      <c r="G13" s="21"/>
      <c r="H13" s="21"/>
    </row>
    <row r="15" spans="1:8" ht="14.25">
      <c r="A15" s="18" t="s">
        <v>1</v>
      </c>
      <c r="B15" s="24">
        <f>97863-60751</f>
        <v>37112</v>
      </c>
      <c r="C15" s="24"/>
      <c r="D15" s="24">
        <v>33124</v>
      </c>
      <c r="E15" s="24"/>
      <c r="F15" s="24">
        <v>97863</v>
      </c>
      <c r="G15" s="24"/>
      <c r="H15" s="24">
        <v>87574</v>
      </c>
    </row>
    <row r="16" spans="2:8" ht="14.25">
      <c r="B16" s="24"/>
      <c r="C16" s="24"/>
      <c r="D16" s="24"/>
      <c r="E16" s="24"/>
      <c r="F16" s="24"/>
      <c r="G16" s="24"/>
      <c r="H16" s="24"/>
    </row>
    <row r="17" spans="1:8" ht="14.25">
      <c r="A17" s="18" t="s">
        <v>20</v>
      </c>
      <c r="B17" s="24">
        <f>-86795+54819</f>
        <v>-31976</v>
      </c>
      <c r="C17" s="24"/>
      <c r="D17" s="24">
        <v>-29532</v>
      </c>
      <c r="E17" s="24"/>
      <c r="F17" s="24">
        <v>-86795</v>
      </c>
      <c r="G17" s="24"/>
      <c r="H17" s="24">
        <v>-79563</v>
      </c>
    </row>
    <row r="18" spans="2:8" ht="14.25">
      <c r="B18" s="24"/>
      <c r="C18" s="24"/>
      <c r="D18" s="24"/>
      <c r="E18" s="24"/>
      <c r="F18" s="24"/>
      <c r="G18" s="24"/>
      <c r="H18" s="24"/>
    </row>
    <row r="19" spans="1:8" ht="14.25">
      <c r="A19" s="18" t="s">
        <v>21</v>
      </c>
      <c r="B19" s="24">
        <f>1332-1013</f>
        <v>319</v>
      </c>
      <c r="C19" s="24"/>
      <c r="D19" s="24">
        <v>563</v>
      </c>
      <c r="E19" s="24"/>
      <c r="F19" s="24">
        <v>1332</v>
      </c>
      <c r="G19" s="24"/>
      <c r="H19" s="24">
        <v>1725</v>
      </c>
    </row>
    <row r="20" spans="2:8" ht="14.25">
      <c r="B20" s="25"/>
      <c r="C20" s="26"/>
      <c r="D20" s="25"/>
      <c r="E20" s="26"/>
      <c r="F20" s="25"/>
      <c r="G20" s="26"/>
      <c r="H20" s="25"/>
    </row>
    <row r="21" spans="1:8" ht="14.25">
      <c r="A21" s="18" t="s">
        <v>22</v>
      </c>
      <c r="B21" s="24">
        <f>SUM(B15:B20)</f>
        <v>5455</v>
      </c>
      <c r="C21" s="24"/>
      <c r="D21" s="24">
        <f>SUM(D15:D20)</f>
        <v>4155</v>
      </c>
      <c r="E21" s="24"/>
      <c r="F21" s="24">
        <f>SUM(F15:F20)</f>
        <v>12400</v>
      </c>
      <c r="G21" s="24"/>
      <c r="H21" s="24">
        <f>SUM(H15:H20)</f>
        <v>9736</v>
      </c>
    </row>
    <row r="22" spans="2:8" ht="14.25">
      <c r="B22" s="24"/>
      <c r="C22" s="24"/>
      <c r="D22" s="24"/>
      <c r="E22" s="24"/>
      <c r="F22" s="24"/>
      <c r="G22" s="24"/>
      <c r="H22" s="24"/>
    </row>
    <row r="23" spans="1:8" ht="14.25">
      <c r="A23" s="18" t="s">
        <v>23</v>
      </c>
      <c r="B23" s="24">
        <f>-148+90</f>
        <v>-58</v>
      </c>
      <c r="C23" s="24"/>
      <c r="D23" s="24">
        <v>0</v>
      </c>
      <c r="E23" s="24"/>
      <c r="F23" s="24">
        <v>-148</v>
      </c>
      <c r="G23" s="24"/>
      <c r="H23" s="24">
        <v>0</v>
      </c>
    </row>
    <row r="24" spans="2:8" ht="14.25">
      <c r="B24" s="24"/>
      <c r="C24" s="24"/>
      <c r="D24" s="24"/>
      <c r="E24" s="24"/>
      <c r="F24" s="24"/>
      <c r="G24" s="24"/>
      <c r="H24" s="24"/>
    </row>
    <row r="25" spans="1:8" ht="14.25">
      <c r="A25" s="18" t="s">
        <v>24</v>
      </c>
      <c r="B25" s="24">
        <v>0</v>
      </c>
      <c r="C25" s="24"/>
      <c r="D25" s="24">
        <v>0</v>
      </c>
      <c r="E25" s="24"/>
      <c r="F25" s="24">
        <v>0</v>
      </c>
      <c r="G25" s="24"/>
      <c r="H25" s="24">
        <v>0</v>
      </c>
    </row>
    <row r="26" spans="2:8" ht="14.25">
      <c r="B26" s="24"/>
      <c r="C26" s="24"/>
      <c r="D26" s="24"/>
      <c r="E26" s="24"/>
      <c r="F26" s="24"/>
      <c r="G26" s="24"/>
      <c r="H26" s="24"/>
    </row>
    <row r="27" spans="1:8" ht="14.25">
      <c r="A27" s="18" t="s">
        <v>67</v>
      </c>
      <c r="B27" s="24">
        <f>381-330</f>
        <v>51</v>
      </c>
      <c r="C27" s="24"/>
      <c r="D27" s="24">
        <v>221</v>
      </c>
      <c r="E27" s="24"/>
      <c r="F27" s="24">
        <v>381</v>
      </c>
      <c r="G27" s="24"/>
      <c r="H27" s="24">
        <v>505</v>
      </c>
    </row>
    <row r="28" spans="1:8" ht="14.25">
      <c r="A28" s="18" t="s">
        <v>68</v>
      </c>
      <c r="B28" s="24"/>
      <c r="C28" s="24"/>
      <c r="D28" s="24"/>
      <c r="E28" s="24"/>
      <c r="F28" s="24"/>
      <c r="G28" s="24"/>
      <c r="H28" s="24"/>
    </row>
    <row r="29" spans="2:8" ht="14.25">
      <c r="B29" s="25"/>
      <c r="C29" s="26"/>
      <c r="D29" s="25"/>
      <c r="E29" s="26"/>
      <c r="F29" s="25"/>
      <c r="G29" s="26"/>
      <c r="H29" s="25"/>
    </row>
    <row r="30" spans="1:8" ht="14.25">
      <c r="A30" s="18" t="s">
        <v>69</v>
      </c>
      <c r="B30" s="24">
        <f>SUM(B21:B29)</f>
        <v>5448</v>
      </c>
      <c r="C30" s="24"/>
      <c r="D30" s="24">
        <f>SUM(D21:D29)</f>
        <v>4376</v>
      </c>
      <c r="E30" s="24"/>
      <c r="F30" s="24">
        <f>SUM(F21:F29)</f>
        <v>12633</v>
      </c>
      <c r="G30" s="24"/>
      <c r="H30" s="24">
        <f>SUM(H21:H29)</f>
        <v>10241</v>
      </c>
    </row>
    <row r="31" spans="2:8" ht="14.25">
      <c r="B31" s="24"/>
      <c r="C31" s="24"/>
      <c r="D31" s="24"/>
      <c r="E31" s="24"/>
      <c r="F31" s="24"/>
      <c r="G31" s="24"/>
      <c r="H31" s="24"/>
    </row>
    <row r="32" spans="1:8" ht="14.25">
      <c r="A32" s="18" t="s">
        <v>70</v>
      </c>
      <c r="B32" s="24">
        <f>-1588+1013</f>
        <v>-575</v>
      </c>
      <c r="C32" s="24"/>
      <c r="D32" s="24">
        <v>-767</v>
      </c>
      <c r="E32" s="24"/>
      <c r="F32" s="24">
        <v>-1588</v>
      </c>
      <c r="G32" s="24"/>
      <c r="H32" s="24">
        <v>-2974</v>
      </c>
    </row>
    <row r="33" spans="2:8" ht="14.25">
      <c r="B33" s="25"/>
      <c r="C33" s="26"/>
      <c r="D33" s="25"/>
      <c r="E33" s="26"/>
      <c r="F33" s="25"/>
      <c r="G33" s="26"/>
      <c r="H33" s="25"/>
    </row>
    <row r="34" spans="2:8" ht="14.25">
      <c r="B34" s="24"/>
      <c r="C34" s="24"/>
      <c r="D34" s="24"/>
      <c r="E34" s="24"/>
      <c r="F34" s="24"/>
      <c r="G34" s="24"/>
      <c r="H34" s="24"/>
    </row>
    <row r="35" spans="1:8" ht="14.25">
      <c r="A35" s="42" t="s">
        <v>71</v>
      </c>
      <c r="B35" s="24">
        <f>SUM(B30:B33)</f>
        <v>4873</v>
      </c>
      <c r="C35" s="24"/>
      <c r="D35" s="24">
        <f>SUM(D30:D33)</f>
        <v>3609</v>
      </c>
      <c r="E35" s="24"/>
      <c r="F35" s="24">
        <f>SUM(F30:F33)</f>
        <v>11045</v>
      </c>
      <c r="G35" s="24"/>
      <c r="H35" s="24">
        <f>SUM(H30:H33)</f>
        <v>7267</v>
      </c>
    </row>
    <row r="36" spans="2:8" ht="15" thickBot="1">
      <c r="B36" s="41"/>
      <c r="C36" s="24"/>
      <c r="D36" s="41"/>
      <c r="E36" s="24"/>
      <c r="F36" s="41"/>
      <c r="G36" s="24"/>
      <c r="H36" s="41"/>
    </row>
    <row r="37" spans="2:8" ht="15" thickTop="1">
      <c r="B37" s="24"/>
      <c r="C37" s="24"/>
      <c r="D37" s="24"/>
      <c r="E37" s="24"/>
      <c r="F37" s="24"/>
      <c r="G37" s="24"/>
      <c r="H37" s="24"/>
    </row>
    <row r="38" spans="1:8" ht="15">
      <c r="A38" s="1" t="s">
        <v>43</v>
      </c>
      <c r="B38" s="24"/>
      <c r="C38" s="24"/>
      <c r="D38" s="24"/>
      <c r="E38" s="24"/>
      <c r="F38" s="24"/>
      <c r="G38" s="24"/>
      <c r="H38" s="24"/>
    </row>
    <row r="39" spans="2:8" ht="14.25">
      <c r="B39" s="24"/>
      <c r="C39" s="24"/>
      <c r="D39" s="24"/>
      <c r="E39" s="24"/>
      <c r="F39" s="24"/>
      <c r="G39" s="24"/>
      <c r="H39" s="24"/>
    </row>
    <row r="40" spans="1:8" ht="14.25">
      <c r="A40" s="18" t="s">
        <v>72</v>
      </c>
      <c r="B40" s="24">
        <f>B35-B42</f>
        <v>4554</v>
      </c>
      <c r="C40" s="24"/>
      <c r="D40" s="24">
        <f>D35-D42</f>
        <v>3059</v>
      </c>
      <c r="E40" s="24"/>
      <c r="F40" s="24">
        <f>F35-F42</f>
        <v>10271</v>
      </c>
      <c r="G40" s="24"/>
      <c r="H40" s="24">
        <f>H35-H42</f>
        <v>6026</v>
      </c>
    </row>
    <row r="41" spans="2:8" ht="14.25">
      <c r="B41" s="24"/>
      <c r="C41" s="24"/>
      <c r="D41" s="24"/>
      <c r="E41" s="24"/>
      <c r="F41" s="24"/>
      <c r="G41" s="24"/>
      <c r="H41" s="24"/>
    </row>
    <row r="42" spans="1:8" ht="14.25">
      <c r="A42" s="18" t="s">
        <v>19</v>
      </c>
      <c r="B42" s="24">
        <f>774-455</f>
        <v>319</v>
      </c>
      <c r="C42" s="24"/>
      <c r="D42" s="24">
        <v>550</v>
      </c>
      <c r="E42" s="24"/>
      <c r="F42" s="24">
        <v>774</v>
      </c>
      <c r="G42" s="24"/>
      <c r="H42" s="24">
        <v>1241</v>
      </c>
    </row>
    <row r="43" spans="2:8" ht="14.25">
      <c r="B43" s="25"/>
      <c r="C43" s="26"/>
      <c r="D43" s="25"/>
      <c r="E43" s="26"/>
      <c r="F43" s="25"/>
      <c r="G43" s="26"/>
      <c r="H43" s="25"/>
    </row>
    <row r="44" spans="1:8" ht="14.25">
      <c r="A44" s="18" t="s">
        <v>25</v>
      </c>
      <c r="B44" s="27">
        <f>SUM(B40:B43)</f>
        <v>4873</v>
      </c>
      <c r="C44" s="28"/>
      <c r="D44" s="27">
        <f>SUM(D40:D43)</f>
        <v>3609</v>
      </c>
      <c r="E44" s="28"/>
      <c r="F44" s="27">
        <f>SUM(F40:F43)</f>
        <v>11045</v>
      </c>
      <c r="G44" s="28"/>
      <c r="H44" s="27">
        <f>SUM(H40:H43)</f>
        <v>7267</v>
      </c>
    </row>
    <row r="45" spans="2:8" ht="15" thickBot="1">
      <c r="B45" s="29"/>
      <c r="C45" s="30"/>
      <c r="D45" s="29"/>
      <c r="E45" s="30"/>
      <c r="F45" s="29"/>
      <c r="G45" s="30"/>
      <c r="H45" s="29"/>
    </row>
    <row r="46" spans="3:7" ht="15" thickTop="1">
      <c r="C46" s="30"/>
      <c r="E46" s="30"/>
      <c r="G46" s="30"/>
    </row>
    <row r="47" ht="15">
      <c r="A47" s="1" t="s">
        <v>44</v>
      </c>
    </row>
    <row r="49" spans="1:8" ht="15" thickBot="1">
      <c r="A49" s="18" t="s">
        <v>12</v>
      </c>
      <c r="B49" s="31">
        <f>(B40/45687)*100</f>
        <v>9.96782454527546</v>
      </c>
      <c r="C49" s="30"/>
      <c r="D49" s="31">
        <f>D40/45451*100</f>
        <v>6.730324965347297</v>
      </c>
      <c r="E49" s="30"/>
      <c r="F49" s="31">
        <f>(F40/45687)*100</f>
        <v>22.48123098474402</v>
      </c>
      <c r="G49" s="30"/>
      <c r="H49" s="31">
        <f>H40/45451*100</f>
        <v>13.258234142263097</v>
      </c>
    </row>
    <row r="50" spans="2:8" ht="15" thickTop="1">
      <c r="B50" s="30"/>
      <c r="C50" s="30"/>
      <c r="D50" s="32"/>
      <c r="E50" s="30"/>
      <c r="F50" s="30"/>
      <c r="G50" s="30"/>
      <c r="H50" s="32"/>
    </row>
    <row r="51" spans="1:8" ht="15" thickBot="1">
      <c r="A51" s="18" t="s">
        <v>42</v>
      </c>
      <c r="B51" s="31">
        <f>(B40/45698)*100</f>
        <v>9.965425182721345</v>
      </c>
      <c r="C51" s="30"/>
      <c r="D51" s="31">
        <f>D40/45538*100</f>
        <v>6.717466731081734</v>
      </c>
      <c r="E51" s="30"/>
      <c r="F51" s="31">
        <f>(F40/45698)*100</f>
        <v>22.47581951070069</v>
      </c>
      <c r="G51" s="30"/>
      <c r="H51" s="31">
        <f>H40/45538*100</f>
        <v>13.232904387544469</v>
      </c>
    </row>
    <row r="52" spans="3:7" ht="15" thickTop="1">
      <c r="C52" s="30"/>
      <c r="E52" s="30"/>
      <c r="G52" s="30"/>
    </row>
    <row r="54" ht="15">
      <c r="A54" s="16" t="s">
        <v>74</v>
      </c>
    </row>
    <row r="55" ht="15">
      <c r="A55" s="16" t="s">
        <v>73</v>
      </c>
    </row>
  </sheetData>
  <printOptions/>
  <pageMargins left="0.5" right="0" top="0.5" bottom="0" header="0.5" footer="0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6">
      <pane xSplit="1" ySplit="3" topLeftCell="B23" activePane="bottomRight" state="frozen"/>
      <selection pane="topLeft" activeCell="A6" sqref="A6"/>
      <selection pane="topRight" activeCell="B6" sqref="B6"/>
      <selection pane="bottomLeft" activeCell="A9" sqref="A9"/>
      <selection pane="bottomRight" activeCell="B21" sqref="B21"/>
    </sheetView>
  </sheetViews>
  <sheetFormatPr defaultColWidth="9.140625" defaultRowHeight="12.75"/>
  <cols>
    <col min="1" max="1" width="62.57421875" style="2" customWidth="1"/>
    <col min="2" max="2" width="15.00390625" style="2" customWidth="1"/>
    <col min="3" max="3" width="4.7109375" style="3" customWidth="1"/>
    <col min="4" max="4" width="15.00390625" style="2" customWidth="1"/>
    <col min="5" max="16384" width="9.140625" style="2" customWidth="1"/>
  </cols>
  <sheetData>
    <row r="1" spans="1:3" ht="15">
      <c r="A1" s="1"/>
      <c r="B1" s="1"/>
      <c r="C1" s="33"/>
    </row>
    <row r="2" spans="1:3" ht="15">
      <c r="A2" s="1" t="s">
        <v>75</v>
      </c>
      <c r="B2" s="1"/>
      <c r="C2" s="33"/>
    </row>
    <row r="3" spans="1:3" ht="15">
      <c r="A3" s="1" t="s">
        <v>100</v>
      </c>
      <c r="B3" s="1"/>
      <c r="C3" s="33"/>
    </row>
    <row r="4" spans="1:3" ht="15">
      <c r="A4" s="1"/>
      <c r="B4" s="1"/>
      <c r="C4" s="33"/>
    </row>
    <row r="5" spans="2:4" ht="15">
      <c r="B5" s="34" t="s">
        <v>13</v>
      </c>
      <c r="C5" s="35"/>
      <c r="D5" s="34" t="s">
        <v>13</v>
      </c>
    </row>
    <row r="6" spans="2:4" ht="15">
      <c r="B6" s="36" t="s">
        <v>106</v>
      </c>
      <c r="C6" s="35"/>
      <c r="D6" s="36" t="s">
        <v>18</v>
      </c>
    </row>
    <row r="7" spans="2:4" ht="15">
      <c r="B7" s="37" t="s">
        <v>62</v>
      </c>
      <c r="C7" s="35"/>
      <c r="D7" s="37" t="s">
        <v>45</v>
      </c>
    </row>
    <row r="8" spans="2:4" ht="15">
      <c r="B8" s="38" t="s">
        <v>11</v>
      </c>
      <c r="C8" s="35"/>
      <c r="D8" s="38" t="s">
        <v>11</v>
      </c>
    </row>
    <row r="9" ht="13.5" customHeight="1"/>
    <row r="10" ht="15">
      <c r="A10" s="1" t="s">
        <v>53</v>
      </c>
    </row>
    <row r="12" spans="1:4" ht="14.25" customHeight="1">
      <c r="A12" s="2" t="s">
        <v>26</v>
      </c>
      <c r="B12" s="10">
        <f>74477-13630</f>
        <v>60847</v>
      </c>
      <c r="C12" s="10"/>
      <c r="D12" s="10">
        <v>64563</v>
      </c>
    </row>
    <row r="13" spans="1:4" ht="14.25" customHeight="1">
      <c r="A13" s="2" t="s">
        <v>46</v>
      </c>
      <c r="B13" s="10">
        <v>13330</v>
      </c>
      <c r="C13" s="10"/>
      <c r="D13" s="10">
        <v>13330</v>
      </c>
    </row>
    <row r="14" spans="1:4" ht="14.25" customHeight="1">
      <c r="A14" s="2" t="s">
        <v>76</v>
      </c>
      <c r="B14" s="10">
        <v>4878</v>
      </c>
      <c r="C14" s="10"/>
      <c r="D14" s="10">
        <v>4507</v>
      </c>
    </row>
    <row r="15" spans="2:4" ht="14.25" customHeight="1">
      <c r="B15" s="11"/>
      <c r="C15" s="10"/>
      <c r="D15" s="10"/>
    </row>
    <row r="16" spans="1:4" ht="14.25" customHeight="1">
      <c r="A16" s="1" t="s">
        <v>77</v>
      </c>
      <c r="B16" s="50">
        <f>SUM(B12:B15)</f>
        <v>79055</v>
      </c>
      <c r="C16" s="10"/>
      <c r="D16" s="51">
        <f>SUM(D12:D15)</f>
        <v>82400</v>
      </c>
    </row>
    <row r="17" spans="2:4" ht="14.25" customHeight="1">
      <c r="B17" s="12"/>
      <c r="C17" s="10"/>
      <c r="D17" s="12"/>
    </row>
    <row r="18" spans="1:4" ht="15">
      <c r="A18" s="1" t="s">
        <v>28</v>
      </c>
      <c r="B18" s="12"/>
      <c r="C18" s="10"/>
      <c r="D18" s="12"/>
    </row>
    <row r="19" spans="1:4" ht="14.25">
      <c r="A19" s="2" t="s">
        <v>27</v>
      </c>
      <c r="B19" s="10">
        <v>0</v>
      </c>
      <c r="C19" s="10"/>
      <c r="D19" s="10">
        <v>6085</v>
      </c>
    </row>
    <row r="20" spans="1:4" ht="14.25">
      <c r="A20" s="43" t="s">
        <v>59</v>
      </c>
      <c r="B20" s="10">
        <f>20876+2868+705+685+300</f>
        <v>25434</v>
      </c>
      <c r="C20" s="10"/>
      <c r="D20" s="10">
        <v>20805</v>
      </c>
    </row>
    <row r="21" spans="1:4" ht="14.25">
      <c r="A21" s="43" t="s">
        <v>34</v>
      </c>
      <c r="B21" s="10">
        <v>20282</v>
      </c>
      <c r="C21" s="10"/>
      <c r="D21" s="10">
        <v>26842</v>
      </c>
    </row>
    <row r="22" spans="1:4" ht="14.25">
      <c r="A22" s="43" t="s">
        <v>61</v>
      </c>
      <c r="B22" s="10">
        <v>123</v>
      </c>
      <c r="C22" s="10"/>
      <c r="D22" s="10">
        <v>3084</v>
      </c>
    </row>
    <row r="23" spans="1:4" ht="14.25">
      <c r="A23" s="43" t="s">
        <v>35</v>
      </c>
      <c r="B23" s="10">
        <f>2879+28188+760</f>
        <v>31827</v>
      </c>
      <c r="C23" s="10"/>
      <c r="D23" s="10">
        <v>17666</v>
      </c>
    </row>
    <row r="24" spans="1:4" ht="14.25">
      <c r="A24" s="43"/>
      <c r="B24" s="10"/>
      <c r="C24" s="10"/>
      <c r="D24" s="10"/>
    </row>
    <row r="25" spans="1:4" ht="15">
      <c r="A25" s="1" t="s">
        <v>78</v>
      </c>
      <c r="B25" s="51">
        <f>SUM(B19:B23)</f>
        <v>77666</v>
      </c>
      <c r="C25" s="10"/>
      <c r="D25" s="51">
        <f>SUM(D19:D23)</f>
        <v>74482</v>
      </c>
    </row>
    <row r="26" spans="2:4" ht="14.25">
      <c r="B26" s="10"/>
      <c r="C26" s="10"/>
      <c r="D26" s="10"/>
    </row>
    <row r="27" spans="1:4" ht="15.75" thickBot="1">
      <c r="A27" s="1" t="s">
        <v>54</v>
      </c>
      <c r="B27" s="40">
        <f>B16+B25</f>
        <v>156721</v>
      </c>
      <c r="C27" s="39"/>
      <c r="D27" s="40">
        <f>D16+D25</f>
        <v>156882</v>
      </c>
    </row>
    <row r="28" spans="2:4" ht="15" thickTop="1">
      <c r="B28" s="12"/>
      <c r="C28" s="10"/>
      <c r="D28" s="12"/>
    </row>
    <row r="29" spans="1:4" ht="15">
      <c r="A29" s="1" t="s">
        <v>55</v>
      </c>
      <c r="B29" s="12"/>
      <c r="C29" s="10"/>
      <c r="D29" s="12"/>
    </row>
    <row r="30" spans="1:4" ht="15">
      <c r="A30" s="1"/>
      <c r="B30" s="12"/>
      <c r="C30" s="10"/>
      <c r="D30" s="12"/>
    </row>
    <row r="31" spans="1:4" ht="15">
      <c r="A31" s="1" t="s">
        <v>79</v>
      </c>
      <c r="B31" s="12"/>
      <c r="C31" s="10"/>
      <c r="D31" s="12"/>
    </row>
    <row r="32" spans="1:4" ht="14.25" customHeight="1">
      <c r="A32" s="2" t="s">
        <v>30</v>
      </c>
      <c r="B32" s="10">
        <v>45871</v>
      </c>
      <c r="C32" s="10"/>
      <c r="D32" s="10">
        <v>45637</v>
      </c>
    </row>
    <row r="33" spans="1:4" ht="15" customHeight="1">
      <c r="A33" s="2" t="s">
        <v>2</v>
      </c>
      <c r="B33" s="10">
        <f>1000+4878+31855+39289</f>
        <v>77022</v>
      </c>
      <c r="C33" s="10"/>
      <c r="D33" s="10">
        <v>73589</v>
      </c>
    </row>
    <row r="34" spans="1:4" ht="14.25" customHeight="1">
      <c r="A34" s="1"/>
      <c r="B34" s="11"/>
      <c r="C34" s="10"/>
      <c r="D34" s="11"/>
    </row>
    <row r="35" spans="1:4" ht="14.25" customHeight="1">
      <c r="A35" s="1" t="s">
        <v>80</v>
      </c>
      <c r="B35" s="10">
        <f>SUM(B32:B34)</f>
        <v>122893</v>
      </c>
      <c r="C35" s="10"/>
      <c r="D35" s="10">
        <f>SUM(D32:D34)</f>
        <v>119226</v>
      </c>
    </row>
    <row r="36" spans="1:4" ht="15">
      <c r="A36" s="1" t="s">
        <v>31</v>
      </c>
      <c r="B36" s="10">
        <v>3841</v>
      </c>
      <c r="C36" s="10"/>
      <c r="D36" s="10">
        <v>10907</v>
      </c>
    </row>
    <row r="37" spans="1:4" ht="15">
      <c r="A37" s="1"/>
      <c r="B37" s="10"/>
      <c r="C37" s="10"/>
      <c r="D37" s="10"/>
    </row>
    <row r="38" spans="1:4" ht="15">
      <c r="A38" s="1" t="s">
        <v>47</v>
      </c>
      <c r="B38" s="51">
        <f>B35+B36</f>
        <v>126734</v>
      </c>
      <c r="C38" s="10"/>
      <c r="D38" s="51">
        <f>D35+D36</f>
        <v>130133</v>
      </c>
    </row>
    <row r="39" spans="1:4" ht="15">
      <c r="A39" s="1"/>
      <c r="B39" s="12"/>
      <c r="C39" s="10"/>
      <c r="D39" s="12"/>
    </row>
    <row r="40" spans="1:4" ht="15">
      <c r="A40" s="1" t="s">
        <v>48</v>
      </c>
      <c r="B40" s="12"/>
      <c r="C40" s="10"/>
      <c r="D40" s="12"/>
    </row>
    <row r="41" spans="1:4" ht="14.25" customHeight="1">
      <c r="A41" s="43" t="s">
        <v>49</v>
      </c>
      <c r="B41" s="10">
        <v>9577</v>
      </c>
      <c r="C41" s="10"/>
      <c r="D41" s="10">
        <v>9672</v>
      </c>
    </row>
    <row r="42" spans="1:4" ht="14.25" customHeight="1">
      <c r="A42" s="43" t="s">
        <v>33</v>
      </c>
      <c r="B42" s="10">
        <v>1450</v>
      </c>
      <c r="C42" s="10"/>
      <c r="D42" s="10">
        <v>1345</v>
      </c>
    </row>
    <row r="43" spans="1:4" ht="14.25" customHeight="1">
      <c r="A43" s="43" t="s">
        <v>32</v>
      </c>
      <c r="B43" s="52">
        <v>56</v>
      </c>
      <c r="C43" s="10"/>
      <c r="D43" s="52">
        <v>0</v>
      </c>
    </row>
    <row r="44" spans="1:4" ht="14.25" customHeight="1">
      <c r="A44" s="43"/>
      <c r="B44" s="11"/>
      <c r="C44" s="10"/>
      <c r="D44" s="10"/>
    </row>
    <row r="45" spans="1:4" ht="15">
      <c r="A45" s="1" t="s">
        <v>81</v>
      </c>
      <c r="B45" s="51">
        <f>SUM(B41:B44)</f>
        <v>11083</v>
      </c>
      <c r="C45" s="10"/>
      <c r="D45" s="51">
        <f>SUM(D41:D44)</f>
        <v>11017</v>
      </c>
    </row>
    <row r="46" spans="1:4" ht="15">
      <c r="A46" s="1"/>
      <c r="B46" s="10"/>
      <c r="C46" s="10"/>
      <c r="D46" s="10"/>
    </row>
    <row r="47" spans="1:4" ht="15">
      <c r="A47" s="1" t="s">
        <v>29</v>
      </c>
      <c r="B47" s="12"/>
      <c r="C47" s="10"/>
      <c r="D47" s="12"/>
    </row>
    <row r="48" spans="1:4" ht="14.25">
      <c r="A48" s="43" t="s">
        <v>60</v>
      </c>
      <c r="B48" s="10">
        <f>11142+289</f>
        <v>11431</v>
      </c>
      <c r="C48" s="10"/>
      <c r="D48" s="10">
        <f>11469+3018</f>
        <v>14487</v>
      </c>
    </row>
    <row r="49" spans="1:4" ht="14.25">
      <c r="A49" s="43" t="s">
        <v>36</v>
      </c>
      <c r="B49" s="10">
        <v>7473</v>
      </c>
      <c r="C49" s="10"/>
      <c r="D49" s="10">
        <v>1245</v>
      </c>
    </row>
    <row r="50" spans="1:4" ht="14.25" hidden="1">
      <c r="A50" s="43" t="s">
        <v>0</v>
      </c>
      <c r="B50" s="10">
        <v>0</v>
      </c>
      <c r="C50" s="10"/>
      <c r="D50" s="10">
        <v>0</v>
      </c>
    </row>
    <row r="51" spans="1:4" ht="14.25" hidden="1">
      <c r="A51" s="43" t="s">
        <v>41</v>
      </c>
      <c r="B51" s="10">
        <v>0</v>
      </c>
      <c r="C51" s="10"/>
      <c r="D51" s="10">
        <v>0</v>
      </c>
    </row>
    <row r="52" spans="1:4" ht="14.25">
      <c r="A52" s="43"/>
      <c r="B52" s="11"/>
      <c r="C52" s="10"/>
      <c r="D52" s="11"/>
    </row>
    <row r="53" spans="1:4" ht="15">
      <c r="A53" s="53" t="s">
        <v>82</v>
      </c>
      <c r="B53" s="51">
        <f>SUM(B48:B52)</f>
        <v>18904</v>
      </c>
      <c r="C53" s="10"/>
      <c r="D53" s="51">
        <f>SUM(D48:D52)</f>
        <v>15732</v>
      </c>
    </row>
    <row r="54" spans="2:4" ht="14.25">
      <c r="B54" s="10"/>
      <c r="C54" s="10"/>
      <c r="D54" s="10"/>
    </row>
    <row r="55" spans="1:4" ht="15">
      <c r="A55" s="53" t="s">
        <v>56</v>
      </c>
      <c r="B55" s="11">
        <f>B45+B53</f>
        <v>29987</v>
      </c>
      <c r="C55" s="10"/>
      <c r="D55" s="11">
        <f>D45+D53</f>
        <v>26749</v>
      </c>
    </row>
    <row r="56" spans="2:4" ht="14.25">
      <c r="B56" s="11"/>
      <c r="C56" s="10"/>
      <c r="D56" s="11"/>
    </row>
    <row r="57" spans="1:4" ht="15.75" thickBot="1">
      <c r="A57" s="1" t="s">
        <v>57</v>
      </c>
      <c r="B57" s="40">
        <f>B38+B55</f>
        <v>156721</v>
      </c>
      <c r="C57" s="39"/>
      <c r="D57" s="40">
        <f>D38+D55</f>
        <v>156882</v>
      </c>
    </row>
    <row r="58" spans="1:4" ht="15.75" thickTop="1">
      <c r="A58" s="1"/>
      <c r="B58" s="39"/>
      <c r="C58" s="39"/>
      <c r="D58" s="39"/>
    </row>
    <row r="59" spans="1:4" ht="15">
      <c r="A59" s="1"/>
      <c r="B59" s="39"/>
      <c r="C59" s="39"/>
      <c r="D59" s="39"/>
    </row>
    <row r="60" ht="15.75" customHeight="1">
      <c r="A60" s="16" t="s">
        <v>74</v>
      </c>
    </row>
    <row r="61" ht="15.75" customHeight="1">
      <c r="A61" s="16" t="s">
        <v>73</v>
      </c>
    </row>
    <row r="63" spans="2:4" ht="14.25">
      <c r="B63" s="48">
        <f>B27-B57</f>
        <v>0</v>
      </c>
      <c r="D63" s="48">
        <f>D27-D57</f>
        <v>0</v>
      </c>
    </row>
    <row r="64" ht="14.25">
      <c r="A64" s="44"/>
    </row>
    <row r="65" spans="1:4" ht="14.25">
      <c r="A65" s="3"/>
      <c r="B65" s="10"/>
      <c r="C65" s="10"/>
      <c r="D65" s="10"/>
    </row>
    <row r="66" spans="1:4" ht="14.25">
      <c r="A66" s="3"/>
      <c r="B66" s="3"/>
      <c r="D66" s="3"/>
    </row>
    <row r="67" spans="1:4" ht="14.25">
      <c r="A67" s="3"/>
      <c r="B67" s="15"/>
      <c r="D67" s="3"/>
    </row>
    <row r="68" spans="2:4" ht="14.25">
      <c r="B68" s="3"/>
      <c r="D68" s="3"/>
    </row>
  </sheetData>
  <printOptions/>
  <pageMargins left="1" right="0" top="0.65" bottom="0" header="0.25" footer="0"/>
  <pageSetup horizontalDpi="600" verticalDpi="600" orientation="portrait" paperSize="9" scale="92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workbookViewId="0" topLeftCell="A1">
      <selection activeCell="A15" sqref="A15"/>
    </sheetView>
  </sheetViews>
  <sheetFormatPr defaultColWidth="9.140625" defaultRowHeight="12.75"/>
  <cols>
    <col min="1" max="1" width="56.7109375" style="2" customWidth="1"/>
    <col min="2" max="2" width="16.7109375" style="2" customWidth="1"/>
    <col min="3" max="3" width="4.7109375" style="3" customWidth="1"/>
    <col min="4" max="4" width="16.7109375" style="2" customWidth="1"/>
    <col min="5" max="16384" width="9.140625" style="2" customWidth="1"/>
  </cols>
  <sheetData>
    <row r="3" ht="15">
      <c r="A3" s="1" t="s">
        <v>83</v>
      </c>
    </row>
    <row r="4" ht="15">
      <c r="A4" s="1" t="s">
        <v>101</v>
      </c>
    </row>
    <row r="6" spans="2:4" ht="14.25">
      <c r="B6" s="4">
        <v>2007</v>
      </c>
      <c r="C6" s="5"/>
      <c r="D6" s="4">
        <v>2006</v>
      </c>
    </row>
    <row r="7" spans="2:4" ht="14.25">
      <c r="B7" s="4" t="s">
        <v>102</v>
      </c>
      <c r="C7" s="6"/>
      <c r="D7" s="4" t="s">
        <v>102</v>
      </c>
    </row>
    <row r="8" spans="2:4" ht="14.25">
      <c r="B8" s="7" t="str">
        <f>'PL-3Q'!B11</f>
        <v>30 Sept</v>
      </c>
      <c r="C8" s="8"/>
      <c r="D8" s="7" t="str">
        <f>'PL-3Q'!D11</f>
        <v>30 Sept</v>
      </c>
    </row>
    <row r="9" spans="2:4" ht="14.25">
      <c r="B9" s="9" t="s">
        <v>11</v>
      </c>
      <c r="C9" s="6"/>
      <c r="D9" s="9" t="s">
        <v>11</v>
      </c>
    </row>
    <row r="10" spans="2:4" ht="14.25">
      <c r="B10" s="4"/>
      <c r="C10" s="6"/>
      <c r="D10" s="4"/>
    </row>
    <row r="11" spans="1:4" ht="14.25">
      <c r="A11" s="2" t="s">
        <v>86</v>
      </c>
      <c r="B11" s="10">
        <v>18771</v>
      </c>
      <c r="C11" s="10"/>
      <c r="D11" s="10">
        <v>7945</v>
      </c>
    </row>
    <row r="12" spans="3:4" ht="14.25">
      <c r="C12" s="10"/>
      <c r="D12" s="10"/>
    </row>
    <row r="13" spans="1:4" ht="14.25">
      <c r="A13" s="2" t="s">
        <v>87</v>
      </c>
      <c r="B13" s="10">
        <v>3699</v>
      </c>
      <c r="C13" s="10"/>
      <c r="D13" s="10">
        <v>-13636</v>
      </c>
    </row>
    <row r="14" spans="2:4" ht="14.25">
      <c r="B14" s="10"/>
      <c r="C14" s="10"/>
      <c r="D14" s="10"/>
    </row>
    <row r="15" spans="1:4" ht="14.25">
      <c r="A15" s="2" t="s">
        <v>107</v>
      </c>
      <c r="B15" s="11">
        <v>-8309</v>
      </c>
      <c r="C15" s="10"/>
      <c r="D15" s="11">
        <v>-5195</v>
      </c>
    </row>
    <row r="16" spans="2:4" ht="14.25">
      <c r="B16" s="12"/>
      <c r="C16" s="10"/>
      <c r="D16" s="12"/>
    </row>
    <row r="17" spans="1:4" ht="14.25">
      <c r="A17" s="2" t="s">
        <v>38</v>
      </c>
      <c r="B17" s="12">
        <f>SUM(B11:B15)</f>
        <v>14161</v>
      </c>
      <c r="C17" s="10"/>
      <c r="D17" s="12">
        <f>SUM(D11:D15)</f>
        <v>-10886</v>
      </c>
    </row>
    <row r="18" spans="2:4" ht="14.25">
      <c r="B18" s="12"/>
      <c r="C18" s="10"/>
      <c r="D18" s="12"/>
    </row>
    <row r="19" spans="1:4" ht="14.25">
      <c r="A19" s="2" t="s">
        <v>39</v>
      </c>
      <c r="B19" s="12">
        <f>'BS-3Q'!D23</f>
        <v>17666</v>
      </c>
      <c r="C19" s="10"/>
      <c r="D19" s="12">
        <v>36338</v>
      </c>
    </row>
    <row r="20" spans="2:4" ht="14.25">
      <c r="B20" s="11"/>
      <c r="C20" s="10"/>
      <c r="D20" s="11"/>
    </row>
    <row r="21" spans="1:4" ht="14.25">
      <c r="A21" s="2" t="s">
        <v>40</v>
      </c>
      <c r="B21" s="12">
        <f>SUM(B17:B20)</f>
        <v>31827</v>
      </c>
      <c r="C21" s="10"/>
      <c r="D21" s="12">
        <f>SUM(D17:D20)</f>
        <v>25452</v>
      </c>
    </row>
    <row r="22" spans="2:4" ht="15" thickBot="1">
      <c r="B22" s="13"/>
      <c r="C22" s="10"/>
      <c r="D22" s="14"/>
    </row>
    <row r="23" spans="2:3" ht="28.5" customHeight="1" thickTop="1">
      <c r="B23" s="12"/>
      <c r="C23" s="10"/>
    </row>
    <row r="24" spans="2:4" ht="14.25">
      <c r="B24" s="45"/>
      <c r="C24" s="45"/>
      <c r="D24" s="45"/>
    </row>
    <row r="25" spans="1:4" ht="15">
      <c r="A25" s="16" t="s">
        <v>74</v>
      </c>
      <c r="B25" s="45"/>
      <c r="C25" s="45"/>
      <c r="D25" s="45"/>
    </row>
    <row r="26" spans="1:4" ht="15">
      <c r="A26" s="16" t="s">
        <v>73</v>
      </c>
      <c r="B26" s="45"/>
      <c r="C26" s="45"/>
      <c r="D26" s="45"/>
    </row>
    <row r="27" spans="2:4" ht="14.25">
      <c r="B27" s="6"/>
      <c r="C27" s="6"/>
      <c r="D27" s="6"/>
    </row>
    <row r="28" spans="2:4" ht="14.25">
      <c r="B28" s="6"/>
      <c r="C28" s="6"/>
      <c r="D28" s="6"/>
    </row>
    <row r="29" ht="94.5" customHeight="1"/>
  </sheetData>
  <printOptions/>
  <pageMargins left="1" right="0" top="0.75" bottom="0" header="0.25" footer="0"/>
  <pageSetup horizontalDpi="600" verticalDpi="600" orientation="portrait" paperSize="9" scale="95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R30" sqref="R30"/>
    </sheetView>
  </sheetViews>
  <sheetFormatPr defaultColWidth="9.140625" defaultRowHeight="12.75"/>
  <cols>
    <col min="1" max="1" width="33.57421875" style="18" customWidth="1"/>
    <col min="2" max="2" width="12.421875" style="18" customWidth="1"/>
    <col min="3" max="3" width="1.7109375" style="30" customWidth="1"/>
    <col min="4" max="4" width="12.421875" style="18" customWidth="1"/>
    <col min="5" max="5" width="1.7109375" style="30" customWidth="1"/>
    <col min="6" max="6" width="12.421875" style="30" customWidth="1"/>
    <col min="7" max="7" width="1.7109375" style="30" customWidth="1"/>
    <col min="8" max="8" width="12.421875" style="30" customWidth="1"/>
    <col min="9" max="9" width="1.7109375" style="30" customWidth="1"/>
    <col min="10" max="10" width="12.421875" style="18" customWidth="1"/>
    <col min="11" max="11" width="1.7109375" style="18" customWidth="1"/>
    <col min="12" max="12" width="12.421875" style="18" customWidth="1"/>
    <col min="13" max="13" width="1.7109375" style="18" customWidth="1"/>
    <col min="14" max="14" width="12.421875" style="18" customWidth="1"/>
    <col min="15" max="15" width="1.7109375" style="30" customWidth="1"/>
    <col min="16" max="16" width="12.421875" style="18" customWidth="1"/>
    <col min="17" max="17" width="12.8515625" style="18" customWidth="1"/>
    <col min="18" max="16384" width="9.140625" style="18" customWidth="1"/>
  </cols>
  <sheetData>
    <row r="1" spans="1:16" ht="58.5" customHeight="1">
      <c r="A1" s="46"/>
      <c r="B1" s="46"/>
      <c r="C1" s="47"/>
      <c r="D1" s="46"/>
      <c r="E1" s="47"/>
      <c r="F1" s="47"/>
      <c r="G1" s="47"/>
      <c r="H1" s="47"/>
      <c r="I1" s="47"/>
      <c r="J1" s="46"/>
      <c r="K1" s="46"/>
      <c r="L1" s="46"/>
      <c r="M1" s="46"/>
      <c r="N1" s="46"/>
      <c r="O1" s="47"/>
      <c r="P1" s="46"/>
    </row>
    <row r="2" spans="1:16" ht="15.75">
      <c r="A2" s="55" t="s">
        <v>85</v>
      </c>
      <c r="B2" s="56"/>
      <c r="C2" s="57"/>
      <c r="D2" s="56"/>
      <c r="E2" s="57"/>
      <c r="F2" s="57"/>
      <c r="G2" s="57"/>
      <c r="H2" s="57"/>
      <c r="I2" s="57"/>
      <c r="J2" s="56"/>
      <c r="K2" s="56"/>
      <c r="L2" s="56"/>
      <c r="M2" s="56"/>
      <c r="N2" s="56"/>
      <c r="O2" s="57"/>
      <c r="P2" s="56"/>
    </row>
    <row r="3" spans="1:16" ht="15.75">
      <c r="A3" s="55" t="s">
        <v>103</v>
      </c>
      <c r="B3" s="56"/>
      <c r="C3" s="57"/>
      <c r="D3" s="56"/>
      <c r="E3" s="57"/>
      <c r="F3" s="57"/>
      <c r="G3" s="57"/>
      <c r="H3" s="57"/>
      <c r="I3" s="57"/>
      <c r="J3" s="56"/>
      <c r="K3" s="56"/>
      <c r="L3" s="56"/>
      <c r="M3" s="56"/>
      <c r="N3" s="56"/>
      <c r="O3" s="57"/>
      <c r="P3" s="56"/>
    </row>
    <row r="4" spans="1:19" ht="34.5" customHeight="1">
      <c r="A4" s="58"/>
      <c r="B4" s="56"/>
      <c r="C4" s="57"/>
      <c r="D4" s="56"/>
      <c r="E4" s="57"/>
      <c r="F4" s="57"/>
      <c r="G4" s="57"/>
      <c r="H4" s="57"/>
      <c r="I4" s="57"/>
      <c r="J4" s="56"/>
      <c r="K4" s="56"/>
      <c r="L4" s="56"/>
      <c r="M4" s="56"/>
      <c r="N4" s="56"/>
      <c r="O4" s="57"/>
      <c r="P4" s="56"/>
      <c r="Q4" s="67"/>
      <c r="R4" s="68"/>
      <c r="S4" s="68"/>
    </row>
    <row r="5" spans="1:16" ht="15.75">
      <c r="A5" s="58"/>
      <c r="B5" s="69" t="s">
        <v>84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56"/>
      <c r="N5" s="59" t="s">
        <v>50</v>
      </c>
      <c r="O5" s="57"/>
      <c r="P5" s="59" t="s">
        <v>4</v>
      </c>
    </row>
    <row r="6" spans="1:16" ht="15">
      <c r="A6" s="56"/>
      <c r="B6" s="56"/>
      <c r="C6" s="57"/>
      <c r="D6" s="69" t="s">
        <v>92</v>
      </c>
      <c r="E6" s="69"/>
      <c r="F6" s="69"/>
      <c r="G6" s="57"/>
      <c r="H6" s="57"/>
      <c r="I6" s="57"/>
      <c r="J6" s="59" t="s">
        <v>91</v>
      </c>
      <c r="K6" s="56"/>
      <c r="L6" s="56"/>
      <c r="M6" s="56"/>
      <c r="N6" s="59" t="s">
        <v>51</v>
      </c>
      <c r="O6" s="57"/>
      <c r="P6" s="59" t="s">
        <v>52</v>
      </c>
    </row>
    <row r="7" spans="1:16" ht="15">
      <c r="A7" s="56"/>
      <c r="B7" s="56"/>
      <c r="C7" s="57"/>
      <c r="D7" s="59"/>
      <c r="E7" s="60"/>
      <c r="F7" s="60"/>
      <c r="G7" s="60"/>
      <c r="H7" s="60"/>
      <c r="I7" s="60"/>
      <c r="J7" s="56"/>
      <c r="K7" s="56"/>
      <c r="L7" s="56"/>
      <c r="M7" s="56"/>
      <c r="N7" s="56"/>
      <c r="O7" s="57"/>
      <c r="P7" s="56"/>
    </row>
    <row r="8" spans="1:16" ht="15">
      <c r="A8" s="56"/>
      <c r="B8" s="59" t="s">
        <v>16</v>
      </c>
      <c r="C8" s="57"/>
      <c r="D8" s="59" t="s">
        <v>16</v>
      </c>
      <c r="E8" s="60"/>
      <c r="F8" s="60" t="s">
        <v>17</v>
      </c>
      <c r="G8" s="60"/>
      <c r="H8" s="60" t="s">
        <v>90</v>
      </c>
      <c r="I8" s="60"/>
      <c r="J8" s="59" t="s">
        <v>14</v>
      </c>
      <c r="K8" s="59"/>
      <c r="L8" s="59"/>
      <c r="M8" s="59"/>
      <c r="N8" s="59"/>
      <c r="O8" s="57"/>
      <c r="P8" s="59"/>
    </row>
    <row r="9" spans="1:16" ht="15">
      <c r="A9" s="56"/>
      <c r="B9" s="59" t="s">
        <v>17</v>
      </c>
      <c r="C9" s="61"/>
      <c r="D9" s="59" t="s">
        <v>89</v>
      </c>
      <c r="E9" s="61"/>
      <c r="F9" s="60" t="s">
        <v>3</v>
      </c>
      <c r="G9" s="61"/>
      <c r="H9" s="60" t="s">
        <v>3</v>
      </c>
      <c r="I9" s="61"/>
      <c r="J9" s="59" t="s">
        <v>15</v>
      </c>
      <c r="K9" s="59"/>
      <c r="L9" s="59" t="s">
        <v>4</v>
      </c>
      <c r="M9" s="59"/>
      <c r="N9" s="59"/>
      <c r="O9" s="61"/>
      <c r="P9" s="59"/>
    </row>
    <row r="10" spans="1:16" ht="15">
      <c r="A10" s="56"/>
      <c r="B10" s="62" t="s">
        <v>11</v>
      </c>
      <c r="C10" s="60"/>
      <c r="D10" s="62" t="s">
        <v>11</v>
      </c>
      <c r="E10" s="60"/>
      <c r="F10" s="62" t="s">
        <v>11</v>
      </c>
      <c r="G10" s="60"/>
      <c r="H10" s="62" t="s">
        <v>11</v>
      </c>
      <c r="I10" s="60"/>
      <c r="J10" s="62" t="s">
        <v>11</v>
      </c>
      <c r="K10" s="60"/>
      <c r="L10" s="62" t="s">
        <v>11</v>
      </c>
      <c r="M10" s="60"/>
      <c r="N10" s="62" t="s">
        <v>11</v>
      </c>
      <c r="O10" s="60"/>
      <c r="P10" s="62" t="s">
        <v>11</v>
      </c>
    </row>
    <row r="11" spans="1:16" ht="15">
      <c r="A11" s="56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5">
      <c r="A12" s="56"/>
      <c r="B12" s="56"/>
      <c r="C12" s="57"/>
      <c r="D12" s="56"/>
      <c r="E12" s="57"/>
      <c r="F12" s="57"/>
      <c r="G12" s="57"/>
      <c r="H12" s="57"/>
      <c r="I12" s="57"/>
      <c r="J12" s="56"/>
      <c r="K12" s="56"/>
      <c r="L12" s="56"/>
      <c r="M12" s="56"/>
      <c r="N12" s="56"/>
      <c r="O12" s="57"/>
      <c r="P12" s="56"/>
    </row>
    <row r="13" spans="1:16" ht="15">
      <c r="A13" s="56" t="s">
        <v>64</v>
      </c>
      <c r="B13" s="63">
        <f>B41</f>
        <v>45637</v>
      </c>
      <c r="C13" s="64"/>
      <c r="D13" s="63">
        <f>D41</f>
        <v>31823</v>
      </c>
      <c r="E13" s="64"/>
      <c r="F13" s="63">
        <f>F41</f>
        <v>1000</v>
      </c>
      <c r="G13" s="64"/>
      <c r="H13" s="63">
        <f>H41</f>
        <v>4878</v>
      </c>
      <c r="I13" s="64"/>
      <c r="J13" s="63">
        <f>J41</f>
        <v>35888</v>
      </c>
      <c r="K13" s="63"/>
      <c r="L13" s="63">
        <f>SUM(B13:J13)</f>
        <v>119226</v>
      </c>
      <c r="M13" s="63"/>
      <c r="N13" s="63">
        <f>N41</f>
        <v>10907</v>
      </c>
      <c r="O13" s="64"/>
      <c r="P13" s="63">
        <f>SUM(L13:N13)</f>
        <v>130133</v>
      </c>
    </row>
    <row r="14" spans="1:16" ht="15" customHeight="1" hidden="1">
      <c r="A14" s="56"/>
      <c r="B14" s="63"/>
      <c r="C14" s="64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3"/>
    </row>
    <row r="15" spans="1:16" ht="15" customHeight="1" hidden="1">
      <c r="A15" s="56" t="s">
        <v>37</v>
      </c>
      <c r="B15" s="64">
        <v>0</v>
      </c>
      <c r="C15" s="64"/>
      <c r="D15" s="64">
        <v>0</v>
      </c>
      <c r="E15" s="64"/>
      <c r="F15" s="64"/>
      <c r="G15" s="64"/>
      <c r="H15" s="64"/>
      <c r="I15" s="64"/>
      <c r="J15" s="64">
        <v>0</v>
      </c>
      <c r="K15" s="64"/>
      <c r="L15" s="64"/>
      <c r="M15" s="64"/>
      <c r="N15" s="64"/>
      <c r="O15" s="64"/>
      <c r="P15" s="63">
        <f>SUM(B15:J15)</f>
        <v>0</v>
      </c>
    </row>
    <row r="16" spans="1:16" ht="15">
      <c r="A16" s="5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5">
      <c r="A17" s="56" t="s">
        <v>94</v>
      </c>
      <c r="B17" s="64">
        <v>0</v>
      </c>
      <c r="C17" s="64"/>
      <c r="D17" s="64">
        <v>0</v>
      </c>
      <c r="E17" s="64"/>
      <c r="F17" s="64">
        <v>0</v>
      </c>
      <c r="G17" s="64"/>
      <c r="H17" s="64">
        <v>0</v>
      </c>
      <c r="I17" s="64"/>
      <c r="J17" s="64">
        <f>'PL-3Q'!F40</f>
        <v>10271</v>
      </c>
      <c r="K17" s="64"/>
      <c r="L17" s="63">
        <f>SUM(B17:J17)</f>
        <v>10271</v>
      </c>
      <c r="M17" s="64"/>
      <c r="N17" s="64">
        <f>'PL-3Q'!F42</f>
        <v>774</v>
      </c>
      <c r="O17" s="64"/>
      <c r="P17" s="63">
        <f>SUM(L17:N17)</f>
        <v>11045</v>
      </c>
    </row>
    <row r="18" spans="1:16" ht="15">
      <c r="A18" s="56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15">
      <c r="A19" s="56" t="s">
        <v>88</v>
      </c>
      <c r="B19" s="64">
        <v>0</v>
      </c>
      <c r="C19" s="64"/>
      <c r="D19" s="64">
        <v>0</v>
      </c>
      <c r="E19" s="64"/>
      <c r="F19" s="64">
        <v>0</v>
      </c>
      <c r="G19" s="64"/>
      <c r="H19" s="64">
        <v>0</v>
      </c>
      <c r="I19" s="64"/>
      <c r="J19" s="64">
        <v>-6869</v>
      </c>
      <c r="K19" s="64"/>
      <c r="L19" s="63">
        <f>SUM(B19:J19)</f>
        <v>-6869</v>
      </c>
      <c r="M19" s="64"/>
      <c r="N19" s="64">
        <v>-7840</v>
      </c>
      <c r="O19" s="64"/>
      <c r="P19" s="63">
        <f>SUM(L19:N19)</f>
        <v>-14709</v>
      </c>
    </row>
    <row r="20" spans="1:16" ht="15">
      <c r="A20" s="5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15">
      <c r="A21" s="56" t="s">
        <v>93</v>
      </c>
      <c r="B21" s="64">
        <v>234</v>
      </c>
      <c r="C21" s="64"/>
      <c r="D21" s="64">
        <v>138</v>
      </c>
      <c r="E21" s="64"/>
      <c r="F21" s="64">
        <v>0</v>
      </c>
      <c r="G21" s="64"/>
      <c r="H21" s="64">
        <v>0</v>
      </c>
      <c r="I21" s="64"/>
      <c r="J21" s="64">
        <v>0</v>
      </c>
      <c r="K21" s="64"/>
      <c r="L21" s="63">
        <f>SUM(B21:J21)</f>
        <v>372</v>
      </c>
      <c r="M21" s="64"/>
      <c r="N21" s="64">
        <v>0</v>
      </c>
      <c r="O21" s="64"/>
      <c r="P21" s="63">
        <f>SUM(L21:N21)</f>
        <v>372</v>
      </c>
    </row>
    <row r="22" spans="1:16" ht="15">
      <c r="A22" s="56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3"/>
      <c r="M22" s="64"/>
      <c r="N22" s="64"/>
      <c r="O22" s="64"/>
      <c r="P22" s="63"/>
    </row>
    <row r="23" spans="1:16" ht="15">
      <c r="A23" s="56" t="s">
        <v>105</v>
      </c>
      <c r="B23" s="64">
        <v>0</v>
      </c>
      <c r="C23" s="64"/>
      <c r="D23" s="64">
        <v>-107</v>
      </c>
      <c r="E23" s="64"/>
      <c r="F23" s="64">
        <v>0</v>
      </c>
      <c r="G23" s="64"/>
      <c r="H23" s="64">
        <v>0</v>
      </c>
      <c r="I23" s="64"/>
      <c r="J23" s="64">
        <v>0</v>
      </c>
      <c r="K23" s="64"/>
      <c r="L23" s="63">
        <f>SUM(B23:J23)</f>
        <v>-107</v>
      </c>
      <c r="M23" s="64"/>
      <c r="N23" s="64">
        <v>0</v>
      </c>
      <c r="O23" s="64"/>
      <c r="P23" s="63">
        <f>SUM(L23:N23)</f>
        <v>-107</v>
      </c>
    </row>
    <row r="24" spans="1:16" ht="15">
      <c r="A24" s="56"/>
      <c r="B24" s="65"/>
      <c r="C24" s="64"/>
      <c r="D24" s="65"/>
      <c r="E24" s="64"/>
      <c r="F24" s="65"/>
      <c r="G24" s="64"/>
      <c r="H24" s="65"/>
      <c r="I24" s="64"/>
      <c r="J24" s="65"/>
      <c r="K24" s="64"/>
      <c r="L24" s="65"/>
      <c r="M24" s="64"/>
      <c r="N24" s="65"/>
      <c r="O24" s="64"/>
      <c r="P24" s="65"/>
    </row>
    <row r="25" spans="1:16" ht="15">
      <c r="A25" s="56" t="s">
        <v>104</v>
      </c>
      <c r="B25" s="63">
        <f>SUM(B13:B24)</f>
        <v>45871</v>
      </c>
      <c r="C25" s="64"/>
      <c r="D25" s="63">
        <f>SUM(D13:D24)</f>
        <v>31854</v>
      </c>
      <c r="E25" s="64"/>
      <c r="F25" s="63">
        <f>SUM(F13:F24)</f>
        <v>1000</v>
      </c>
      <c r="G25" s="64"/>
      <c r="H25" s="63">
        <f>SUM(H13:H24)</f>
        <v>4878</v>
      </c>
      <c r="I25" s="64"/>
      <c r="J25" s="63">
        <f>SUM(J13:J24)</f>
        <v>39290</v>
      </c>
      <c r="K25" s="63"/>
      <c r="L25" s="63">
        <f>SUM(L13:L24)</f>
        <v>122893</v>
      </c>
      <c r="M25" s="63"/>
      <c r="N25" s="63">
        <f>SUM(N13:N24)</f>
        <v>3841</v>
      </c>
      <c r="O25" s="64"/>
      <c r="P25" s="63">
        <f>SUM(P13:P24)</f>
        <v>126734</v>
      </c>
    </row>
    <row r="26" spans="1:16" ht="15">
      <c r="A26" s="66"/>
      <c r="B26" s="65"/>
      <c r="C26" s="64"/>
      <c r="D26" s="65"/>
      <c r="E26" s="64"/>
      <c r="F26" s="65"/>
      <c r="G26" s="64"/>
      <c r="H26" s="65"/>
      <c r="I26" s="64"/>
      <c r="J26" s="65"/>
      <c r="K26" s="64"/>
      <c r="L26" s="65"/>
      <c r="M26" s="64"/>
      <c r="N26" s="65"/>
      <c r="O26" s="64"/>
      <c r="P26" s="65"/>
    </row>
    <row r="27" spans="1:16" ht="15">
      <c r="A27" s="56"/>
      <c r="B27" s="63"/>
      <c r="C27" s="64"/>
      <c r="D27" s="63"/>
      <c r="E27" s="64"/>
      <c r="F27" s="64"/>
      <c r="G27" s="64"/>
      <c r="H27" s="64"/>
      <c r="I27" s="64"/>
      <c r="J27" s="63"/>
      <c r="K27" s="63"/>
      <c r="L27" s="63"/>
      <c r="M27" s="63"/>
      <c r="N27" s="63"/>
      <c r="O27" s="64"/>
      <c r="P27" s="63"/>
    </row>
    <row r="28" spans="1:16" ht="15">
      <c r="A28" s="56"/>
      <c r="B28" s="63"/>
      <c r="C28" s="64"/>
      <c r="D28" s="63"/>
      <c r="E28" s="64"/>
      <c r="F28" s="64"/>
      <c r="G28" s="64"/>
      <c r="H28" s="64"/>
      <c r="I28" s="64"/>
      <c r="J28" s="63"/>
      <c r="K28" s="63"/>
      <c r="L28" s="63"/>
      <c r="M28" s="63"/>
      <c r="N28" s="63"/>
      <c r="O28" s="64"/>
      <c r="P28" s="63"/>
    </row>
    <row r="29" spans="1:16" ht="15">
      <c r="A29" s="56"/>
      <c r="B29" s="63"/>
      <c r="C29" s="64"/>
      <c r="D29" s="63"/>
      <c r="E29" s="64"/>
      <c r="F29" s="64"/>
      <c r="G29" s="64"/>
      <c r="H29" s="64"/>
      <c r="I29" s="64"/>
      <c r="J29" s="63"/>
      <c r="K29" s="63"/>
      <c r="L29" s="63"/>
      <c r="M29" s="63"/>
      <c r="N29" s="63"/>
      <c r="O29" s="64"/>
      <c r="P29" s="63"/>
    </row>
    <row r="30" spans="1:16" ht="15">
      <c r="A30" s="56"/>
      <c r="B30" s="63"/>
      <c r="C30" s="64"/>
      <c r="D30" s="63"/>
      <c r="E30" s="64"/>
      <c r="F30" s="64"/>
      <c r="G30" s="64"/>
      <c r="H30" s="64"/>
      <c r="I30" s="64"/>
      <c r="J30" s="63"/>
      <c r="K30" s="63"/>
      <c r="L30" s="63"/>
      <c r="M30" s="63"/>
      <c r="N30" s="63"/>
      <c r="O30" s="64"/>
      <c r="P30" s="63"/>
    </row>
    <row r="31" spans="1:16" ht="15">
      <c r="A31" s="56" t="s">
        <v>63</v>
      </c>
      <c r="B31" s="63">
        <v>45362</v>
      </c>
      <c r="C31" s="64"/>
      <c r="D31" s="63">
        <f>31733</f>
        <v>31733</v>
      </c>
      <c r="E31" s="64"/>
      <c r="F31" s="63">
        <f>1000</f>
        <v>1000</v>
      </c>
      <c r="G31" s="64"/>
      <c r="H31" s="63">
        <f>4652</f>
        <v>4652</v>
      </c>
      <c r="I31" s="64"/>
      <c r="J31" s="63">
        <v>37459</v>
      </c>
      <c r="K31" s="63"/>
      <c r="L31" s="63">
        <f>SUM(B31:J31)</f>
        <v>120206</v>
      </c>
      <c r="M31" s="63"/>
      <c r="N31" s="63">
        <v>10347</v>
      </c>
      <c r="O31" s="64"/>
      <c r="P31" s="63">
        <f>SUM(L31:N31)</f>
        <v>130553</v>
      </c>
    </row>
    <row r="32" spans="1:16" ht="15">
      <c r="A32" s="56"/>
      <c r="B32" s="63"/>
      <c r="C32" s="64"/>
      <c r="D32" s="63"/>
      <c r="E32" s="64"/>
      <c r="F32" s="64"/>
      <c r="G32" s="64"/>
      <c r="H32" s="64"/>
      <c r="I32" s="64"/>
      <c r="J32" s="63"/>
      <c r="K32" s="63"/>
      <c r="L32" s="63"/>
      <c r="M32" s="63"/>
      <c r="N32" s="63"/>
      <c r="O32" s="64"/>
      <c r="P32" s="63"/>
    </row>
    <row r="33" spans="1:16" ht="15">
      <c r="A33" s="56" t="s">
        <v>94</v>
      </c>
      <c r="B33" s="64">
        <v>0</v>
      </c>
      <c r="C33" s="64"/>
      <c r="D33" s="64">
        <v>0</v>
      </c>
      <c r="E33" s="64"/>
      <c r="F33" s="64">
        <v>0</v>
      </c>
      <c r="G33" s="64"/>
      <c r="H33" s="64">
        <v>0</v>
      </c>
      <c r="I33" s="64"/>
      <c r="J33" s="64">
        <v>8437</v>
      </c>
      <c r="K33" s="64"/>
      <c r="L33" s="63">
        <f>SUM(B33:J33)</f>
        <v>8437</v>
      </c>
      <c r="M33" s="64"/>
      <c r="N33" s="64">
        <v>1627</v>
      </c>
      <c r="O33" s="64"/>
      <c r="P33" s="63">
        <f>SUM(L33:N33)</f>
        <v>10064</v>
      </c>
    </row>
    <row r="34" spans="1:16" ht="15">
      <c r="A34" s="56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5">
      <c r="A35" s="56" t="s">
        <v>88</v>
      </c>
      <c r="B35" s="64">
        <v>0</v>
      </c>
      <c r="C35" s="64"/>
      <c r="D35" s="64">
        <v>0</v>
      </c>
      <c r="E35" s="64"/>
      <c r="F35" s="64">
        <v>0</v>
      </c>
      <c r="G35" s="64"/>
      <c r="H35" s="64">
        <v>0</v>
      </c>
      <c r="I35" s="64"/>
      <c r="J35" s="64">
        <v>-10008</v>
      </c>
      <c r="K35" s="64"/>
      <c r="L35" s="63">
        <f>SUM(B35:J35)</f>
        <v>-10008</v>
      </c>
      <c r="M35" s="64"/>
      <c r="N35" s="64">
        <v>-1067</v>
      </c>
      <c r="O35" s="64"/>
      <c r="P35" s="63">
        <f>SUM(L35:N35)</f>
        <v>-11075</v>
      </c>
    </row>
    <row r="36" spans="1:16" ht="15">
      <c r="A36" s="56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3"/>
      <c r="M36" s="64"/>
      <c r="N36" s="64"/>
      <c r="O36" s="64"/>
      <c r="P36" s="63"/>
    </row>
    <row r="37" spans="1:16" ht="15">
      <c r="A37" s="56" t="s">
        <v>65</v>
      </c>
      <c r="B37" s="64">
        <v>0</v>
      </c>
      <c r="C37" s="64"/>
      <c r="D37" s="64">
        <v>0</v>
      </c>
      <c r="E37" s="64"/>
      <c r="F37" s="64">
        <v>0</v>
      </c>
      <c r="G37" s="64"/>
      <c r="H37" s="64">
        <v>226</v>
      </c>
      <c r="I37" s="64"/>
      <c r="J37" s="64">
        <v>0</v>
      </c>
      <c r="K37" s="64"/>
      <c r="L37" s="63">
        <f>SUM(B37:J37)</f>
        <v>226</v>
      </c>
      <c r="M37" s="64"/>
      <c r="N37" s="64">
        <v>0</v>
      </c>
      <c r="O37" s="64"/>
      <c r="P37" s="63">
        <f>SUM(L37:N37)</f>
        <v>226</v>
      </c>
    </row>
    <row r="38" spans="1:16" ht="15">
      <c r="A38" s="56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ht="15">
      <c r="A39" s="56" t="s">
        <v>93</v>
      </c>
      <c r="B39" s="64">
        <v>275</v>
      </c>
      <c r="C39" s="64"/>
      <c r="D39" s="64">
        <v>90</v>
      </c>
      <c r="E39" s="64"/>
      <c r="F39" s="64">
        <v>0</v>
      </c>
      <c r="G39" s="64"/>
      <c r="H39" s="64">
        <v>0</v>
      </c>
      <c r="I39" s="64"/>
      <c r="J39" s="64">
        <v>0</v>
      </c>
      <c r="K39" s="64"/>
      <c r="L39" s="63">
        <f>SUM(B39:J39)</f>
        <v>365</v>
      </c>
      <c r="M39" s="64"/>
      <c r="N39" s="64">
        <v>0</v>
      </c>
      <c r="O39" s="64"/>
      <c r="P39" s="63">
        <f>SUM(L39:N39)</f>
        <v>365</v>
      </c>
    </row>
    <row r="40" spans="1:16" ht="15">
      <c r="A40" s="56"/>
      <c r="B40" s="65"/>
      <c r="C40" s="64"/>
      <c r="D40" s="65"/>
      <c r="E40" s="64"/>
      <c r="F40" s="65"/>
      <c r="G40" s="64"/>
      <c r="H40" s="65"/>
      <c r="I40" s="64"/>
      <c r="J40" s="65"/>
      <c r="K40" s="64"/>
      <c r="L40" s="65"/>
      <c r="M40" s="64"/>
      <c r="N40" s="65"/>
      <c r="O40" s="64"/>
      <c r="P40" s="65"/>
    </row>
    <row r="41" spans="1:17" ht="15">
      <c r="A41" s="56" t="s">
        <v>58</v>
      </c>
      <c r="B41" s="63">
        <f>SUM(B31:B40)</f>
        <v>45637</v>
      </c>
      <c r="C41" s="64"/>
      <c r="D41" s="63">
        <f>SUM(D31:D40)</f>
        <v>31823</v>
      </c>
      <c r="E41" s="64"/>
      <c r="F41" s="63">
        <f>SUM(F31:F40)</f>
        <v>1000</v>
      </c>
      <c r="G41" s="64"/>
      <c r="H41" s="63">
        <f>SUM(H31:H40)</f>
        <v>4878</v>
      </c>
      <c r="I41" s="64"/>
      <c r="J41" s="63">
        <f>SUM(J31:J40)</f>
        <v>35888</v>
      </c>
      <c r="K41" s="63"/>
      <c r="L41" s="63">
        <f>SUM(L31:L40)</f>
        <v>119226</v>
      </c>
      <c r="M41" s="63"/>
      <c r="N41" s="63">
        <f>SUM(N31:N40)</f>
        <v>10907</v>
      </c>
      <c r="O41" s="64"/>
      <c r="P41" s="63">
        <f>SUM(P31:P40)</f>
        <v>130133</v>
      </c>
      <c r="Q41" s="27"/>
    </row>
    <row r="42" spans="1:16" ht="15">
      <c r="A42" s="66"/>
      <c r="B42" s="65"/>
      <c r="C42" s="64"/>
      <c r="D42" s="65"/>
      <c r="E42" s="64"/>
      <c r="F42" s="65"/>
      <c r="G42" s="64"/>
      <c r="H42" s="65"/>
      <c r="I42" s="64"/>
      <c r="J42" s="65"/>
      <c r="K42" s="64"/>
      <c r="L42" s="65"/>
      <c r="M42" s="64"/>
      <c r="N42" s="65"/>
      <c r="O42" s="64"/>
      <c r="P42" s="65"/>
    </row>
    <row r="43" spans="1:16" ht="15">
      <c r="A43" s="56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12" customHeight="1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12" customHeight="1">
      <c r="A45" s="56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ht="12" customHeight="1">
      <c r="A46" s="56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5">
      <c r="A47" s="56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14.25" customHeight="1">
      <c r="A48" s="55" t="s">
        <v>95</v>
      </c>
      <c r="B48" s="56"/>
      <c r="C48" s="57"/>
      <c r="D48" s="56"/>
      <c r="E48" s="57"/>
      <c r="F48" s="57"/>
      <c r="G48" s="57"/>
      <c r="H48" s="57"/>
      <c r="I48" s="57"/>
      <c r="J48" s="56"/>
      <c r="K48" s="56"/>
      <c r="L48" s="56"/>
      <c r="M48" s="56"/>
      <c r="N48" s="56"/>
      <c r="O48" s="57"/>
      <c r="P48" s="56"/>
    </row>
    <row r="49" spans="1:16" ht="15.75">
      <c r="A49" s="55" t="s">
        <v>96</v>
      </c>
      <c r="B49" s="56"/>
      <c r="C49" s="57"/>
      <c r="D49" s="56"/>
      <c r="E49" s="57"/>
      <c r="F49" s="57"/>
      <c r="G49" s="57"/>
      <c r="H49" s="57"/>
      <c r="I49" s="57"/>
      <c r="J49" s="56"/>
      <c r="K49" s="56"/>
      <c r="L49" s="56"/>
      <c r="M49" s="56"/>
      <c r="N49" s="56"/>
      <c r="O49" s="57"/>
      <c r="P49" s="56"/>
    </row>
  </sheetData>
  <mergeCells count="3">
    <mergeCell ref="Q4:S4"/>
    <mergeCell ref="B5:L5"/>
    <mergeCell ref="D6:F6"/>
  </mergeCells>
  <printOptions/>
  <pageMargins left="0.5" right="0" top="1" bottom="0" header="0.75" footer="0"/>
  <pageSetup horizontalDpi="600" verticalDpi="600" orientation="portrait" paperSize="9" scale="68" r:id="rId2"/>
  <headerFooter alignWithMargins="0">
    <oddHeader>&amp;C&amp;"Arial,Bold"&amp;14TIEN WAH PRESS HOLDINGS BERHAD&amp;"Arial,Regular"&amp;10
&amp;"Arial,Bold"&amp;11(CO.NO. 340434-K)&amp;"Arial,Regular"&amp;10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ew</cp:lastModifiedBy>
  <cp:lastPrinted>2007-10-12T08:10:50Z</cp:lastPrinted>
  <dcterms:created xsi:type="dcterms:W3CDTF">2000-03-10T09:38:17Z</dcterms:created>
  <dcterms:modified xsi:type="dcterms:W3CDTF">2007-11-02T06:32:35Z</dcterms:modified>
  <cp:category/>
  <cp:version/>
  <cp:contentType/>
  <cp:contentStatus/>
</cp:coreProperties>
</file>